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wbszde-my.sharepoint.com/personal/dangelmaier_m_bw-bsz_de/Documents/Digital Dialog/Angebotsvergleich/"/>
    </mc:Choice>
  </mc:AlternateContent>
  <xr:revisionPtr revIDLastSave="0" documentId="8_{B1ABC61D-D4A2-4C46-9C0F-5DAE9071AC6A}" xr6:coauthVersionLast="47" xr6:coauthVersionMax="47" xr10:uidLastSave="{00000000-0000-0000-0000-000000000000}"/>
  <bookViews>
    <workbookView xWindow="-110" yWindow="-110" windowWidth="19420" windowHeight="10420" activeTab="1" xr2:uid="{11FCCC01-3369-466C-88DB-09B95A1149F3}"/>
  </bookViews>
  <sheets>
    <sheet name="Währungstabelle" sheetId="5" r:id="rId1"/>
    <sheet name="quantitativer Angebotsvergleich" sheetId="1" r:id="rId2"/>
  </sheets>
  <definedNames>
    <definedName name="ExterneDaten_1" localSheetId="0" hidden="1">Währungstabelle!$A$1:$C$7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10" i="1"/>
  <c r="B8" i="1"/>
  <c r="B7" i="1"/>
  <c r="E8" i="1"/>
  <c r="E9" i="1"/>
  <c r="E10" i="1"/>
  <c r="E11" i="1"/>
  <c r="E7" i="1"/>
  <c r="D11" i="1"/>
  <c r="D10" i="1"/>
  <c r="D9" i="1"/>
  <c r="D8" i="1"/>
  <c r="B4" i="1"/>
  <c r="B9" i="1" l="1"/>
  <c r="C12" i="1"/>
  <c r="C8" i="1"/>
  <c r="C9" i="1" s="1"/>
  <c r="C10" i="1" s="1"/>
  <c r="B12" i="1"/>
  <c r="D13" i="1" l="1"/>
  <c r="E13" i="1" s="1"/>
  <c r="E12" i="1"/>
  <c r="B11" i="1"/>
  <c r="B13" i="1" s="1"/>
  <c r="B14" i="1" s="1"/>
  <c r="C11" i="1"/>
  <c r="C13" i="1" s="1"/>
  <c r="C14" i="1" s="1"/>
  <c r="D14" i="1" l="1"/>
  <c r="E14" i="1" s="1"/>
  <c r="B17" i="1"/>
  <c r="B1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61FEAEF-5D91-4F77-8AC3-D7A11975E2C5}" keepAlive="1" name="Abfrage - Table 0" description="Verbindung mit der Abfrage 'Table 0' in der Arbeitsmappe." type="5" refreshedVersion="0" background="1" saveData="1">
    <dbPr connection="Provider=Microsoft.Mashup.OleDb.1;Data Source=$Workbook$;Location=&quot;Table 0&quot;;Extended Properties=&quot;&quot;" command="SELECT * FROM [Table 0]"/>
  </connection>
  <connection id="2" xr16:uid="{5120C0BB-41B8-4B7D-A3EA-6089BE184528}" keepAlive="1" name="Abfrage - Table 0 (2)" description="Verbindung mit der Abfrage 'Table 0 (2)' in der Arbeitsmappe." type="5" refreshedVersion="7" background="1" saveData="1">
    <dbPr connection="Provider=Microsoft.Mashup.OleDb.1;Data Source=$Workbook$;Location=&quot;Table 0 (2)&quot;;Extended Properties=&quot;&quot;" command="SELECT * FROM [Table 0 (2)]"/>
  </connection>
</connections>
</file>

<file path=xl/sharedStrings.xml><?xml version="1.0" encoding="utf-8"?>
<sst xmlns="http://schemas.openxmlformats.org/spreadsheetml/2006/main" count="33" uniqueCount="33">
  <si>
    <t>Listeneinkaufspreis</t>
  </si>
  <si>
    <t>Rabatt</t>
  </si>
  <si>
    <t>Zieleinkaufpreis</t>
  </si>
  <si>
    <t>Skonto</t>
  </si>
  <si>
    <t>Bareinkaufpreis</t>
  </si>
  <si>
    <t>Bezugskosten</t>
  </si>
  <si>
    <t>Bezugspreis</t>
  </si>
  <si>
    <t>Quantitativer Angebotsvergleich</t>
  </si>
  <si>
    <t>Land</t>
  </si>
  <si>
    <t>1 EUR =</t>
  </si>
  <si>
    <t>Australien</t>
  </si>
  <si>
    <t>AUD</t>
  </si>
  <si>
    <t>China</t>
  </si>
  <si>
    <t>CNY</t>
  </si>
  <si>
    <t>Japan</t>
  </si>
  <si>
    <t>JPY</t>
  </si>
  <si>
    <t>Schweiz</t>
  </si>
  <si>
    <t>CHF</t>
  </si>
  <si>
    <t>Vereinigtes Königreich</t>
  </si>
  <si>
    <t>GBP</t>
  </si>
  <si>
    <t>Vereinigte Staaten</t>
  </si>
  <si>
    <t>USD</t>
  </si>
  <si>
    <t>Währungskürzel:</t>
  </si>
  <si>
    <t>Wechselkurs:</t>
  </si>
  <si>
    <t>cny</t>
  </si>
  <si>
    <t>Wir entscheiden uns für:</t>
  </si>
  <si>
    <t>Günstigstes Angebot:</t>
  </si>
  <si>
    <t>Bezugspreis pro Stück</t>
  </si>
  <si>
    <t>Enzian Mountain</t>
  </si>
  <si>
    <t>WELL FITTING (CNY)</t>
  </si>
  <si>
    <t>WELL FITTING (EUR)</t>
  </si>
  <si>
    <t>ISO-Alpha-3 Code</t>
  </si>
  <si>
    <t xml:space="preserve">Centauro Impex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</si>
</sst>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$¥-804]#,##0.00"/>
    <numFmt numFmtId="166" formatCode="#,##0.00\ [$€-407]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164" fontId="2" fillId="0" borderId="0" xfId="0" applyNumberFormat="1" applyFont="1"/>
    <xf numFmtId="164" fontId="2" fillId="0" borderId="1" xfId="0" applyNumberFormat="1" applyFont="1" applyBorder="1"/>
    <xf numFmtId="164" fontId="4" fillId="0" borderId="2" xfId="0" applyNumberFormat="1" applyFont="1" applyBorder="1"/>
    <xf numFmtId="165" fontId="2" fillId="0" borderId="0" xfId="0" applyNumberFormat="1" applyFont="1"/>
    <xf numFmtId="165" fontId="2" fillId="0" borderId="1" xfId="0" applyNumberFormat="1" applyFont="1" applyBorder="1"/>
    <xf numFmtId="165" fontId="4" fillId="0" borderId="2" xfId="0" applyNumberFormat="1" applyFont="1" applyBorder="1"/>
    <xf numFmtId="0" fontId="0" fillId="0" borderId="0" xfId="0" applyNumberFormat="1"/>
    <xf numFmtId="0" fontId="0" fillId="2" borderId="4" xfId="0" applyFill="1" applyBorder="1"/>
    <xf numFmtId="0" fontId="0" fillId="2" borderId="6" xfId="0" applyFill="1" applyBorder="1"/>
    <xf numFmtId="0" fontId="1" fillId="2" borderId="3" xfId="0" applyFont="1" applyFill="1" applyBorder="1"/>
    <xf numFmtId="0" fontId="1" fillId="2" borderId="5" xfId="0" applyFont="1" applyFill="1" applyBorder="1"/>
    <xf numFmtId="166" fontId="0" fillId="0" borderId="0" xfId="0" applyNumberFormat="1"/>
    <xf numFmtId="166" fontId="0" fillId="0" borderId="1" xfId="0" applyNumberFormat="1" applyBorder="1"/>
    <xf numFmtId="164" fontId="0" fillId="3" borderId="8" xfId="0" applyNumberFormat="1" applyFill="1" applyBorder="1"/>
    <xf numFmtId="0" fontId="6" fillId="3" borderId="10" xfId="0" applyFont="1" applyFill="1" applyBorder="1"/>
    <xf numFmtId="0" fontId="5" fillId="3" borderId="7" xfId="0" applyFont="1" applyFill="1" applyBorder="1"/>
    <xf numFmtId="0" fontId="5" fillId="3" borderId="9" xfId="0" applyFont="1" applyFill="1" applyBorder="1"/>
    <xf numFmtId="0" fontId="4" fillId="0" borderId="0" xfId="0" applyFont="1" applyBorder="1"/>
    <xf numFmtId="164" fontId="4" fillId="0" borderId="0" xfId="0" applyNumberFormat="1" applyFont="1" applyBorder="1"/>
    <xf numFmtId="165" fontId="4" fillId="0" borderId="0" xfId="0" applyNumberFormat="1" applyFont="1" applyBorder="1"/>
    <xf numFmtId="166" fontId="1" fillId="0" borderId="0" xfId="0" applyNumberFormat="1" applyFont="1" applyBorder="1"/>
    <xf numFmtId="165" fontId="0" fillId="0" borderId="0" xfId="0" applyNumberFormat="1"/>
    <xf numFmtId="166" fontId="0" fillId="0" borderId="2" xfId="0" applyNumberFormat="1" applyBorder="1"/>
    <xf numFmtId="166" fontId="1" fillId="0" borderId="0" xfId="0" applyNumberFormat="1" applyFont="1"/>
    <xf numFmtId="0" fontId="0" fillId="0" borderId="0" xfId="0" applyBorder="1"/>
    <xf numFmtId="164" fontId="2" fillId="0" borderId="0" xfId="0" applyNumberFormat="1" applyFont="1" applyBorder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2" xr16:uid="{EE59788A-A018-43EA-8A63-C95ABE46F571}" autoFormatId="16" applyNumberFormats="0" applyBorderFormats="0" applyFontFormats="0" applyPatternFormats="0" applyAlignmentFormats="0" applyWidthHeightFormats="0">
  <queryTableRefresh nextId="4">
    <queryTableFields count="3">
      <queryTableField id="1" name="ISO-Alpha-3 Code" tableColumnId="1"/>
      <queryTableField id="2" name="Land" tableColumnId="2"/>
      <queryTableField id="3" name="1 EUR =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29E580-09A7-4166-A1E1-968B3D7615CC}" name="Table_0__2" displayName="Table_0__2" ref="A1:C7" tableType="queryTable" totalsRowShown="0">
  <autoFilter ref="A1:C7" xr:uid="{AA29E580-09A7-4166-A1E1-968B3D7615CC}"/>
  <tableColumns count="3">
    <tableColumn id="1" xr3:uid="{F7F7C614-51B2-45BF-9D68-27B39F92608E}" uniqueName="1" name="ISO-Alpha-3 Code" queryTableFieldId="1" dataDxfId="1"/>
    <tableColumn id="2" xr3:uid="{F01444F8-62EF-49AC-9576-F9ADD993F428}" uniqueName="2" name="Land" queryTableFieldId="2" dataDxfId="0"/>
    <tableColumn id="3" xr3:uid="{126CE89D-C0BF-464F-8A91-0AC35693C7F9}" uniqueName="3" name="1 EUR =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817E-C65D-4D23-AF27-C2D135D8087F}">
  <dimension ref="A1:C7"/>
  <sheetViews>
    <sheetView workbookViewId="0">
      <selection activeCell="B18" sqref="B18"/>
    </sheetView>
  </sheetViews>
  <sheetFormatPr baseColWidth="10" defaultRowHeight="14.5" x14ac:dyDescent="0.35"/>
  <cols>
    <col min="1" max="1" width="17.7265625" bestFit="1" customWidth="1"/>
    <col min="2" max="2" width="19.1796875" bestFit="1" customWidth="1"/>
    <col min="3" max="3" width="9.36328125" bestFit="1" customWidth="1"/>
  </cols>
  <sheetData>
    <row r="1" spans="1:3" x14ac:dyDescent="0.35">
      <c r="A1" t="s">
        <v>31</v>
      </c>
      <c r="B1" t="s">
        <v>8</v>
      </c>
      <c r="C1" t="s">
        <v>9</v>
      </c>
    </row>
    <row r="2" spans="1:3" x14ac:dyDescent="0.35">
      <c r="A2" s="10" t="s">
        <v>11</v>
      </c>
      <c r="B2" s="10" t="s">
        <v>10</v>
      </c>
      <c r="C2">
        <v>1.5765</v>
      </c>
    </row>
    <row r="3" spans="1:3" x14ac:dyDescent="0.35">
      <c r="A3" s="10" t="s">
        <v>13</v>
      </c>
      <c r="B3" s="10" t="s">
        <v>12</v>
      </c>
      <c r="C3">
        <v>7.8593999999999999</v>
      </c>
    </row>
    <row r="4" spans="1:3" x14ac:dyDescent="0.35">
      <c r="A4" s="10" t="s">
        <v>15</v>
      </c>
      <c r="B4" s="10" t="s">
        <v>14</v>
      </c>
      <c r="C4">
        <v>133.30000000000001</v>
      </c>
    </row>
    <row r="5" spans="1:3" x14ac:dyDescent="0.35">
      <c r="A5" s="10" t="s">
        <v>17</v>
      </c>
      <c r="B5" s="10" t="s">
        <v>16</v>
      </c>
      <c r="C5">
        <v>1.1008</v>
      </c>
    </row>
    <row r="6" spans="1:3" x14ac:dyDescent="0.35">
      <c r="A6" s="10" t="s">
        <v>19</v>
      </c>
      <c r="B6" s="10" t="s">
        <v>18</v>
      </c>
      <c r="C6">
        <v>0.86233000000000004</v>
      </c>
    </row>
    <row r="7" spans="1:3" x14ac:dyDescent="0.35">
      <c r="A7" s="10" t="s">
        <v>21</v>
      </c>
      <c r="B7" s="10" t="s">
        <v>20</v>
      </c>
      <c r="C7">
        <v>1.2212000000000001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BF91D-5BFF-4299-9B8A-0707534F9C3B}">
  <dimension ref="A1:I18"/>
  <sheetViews>
    <sheetView tabSelected="1" workbookViewId="0">
      <selection activeCell="C19" sqref="C19"/>
    </sheetView>
  </sheetViews>
  <sheetFormatPr baseColWidth="10" defaultRowHeight="14.5" x14ac:dyDescent="0.35"/>
  <cols>
    <col min="1" max="1" width="24.90625" customWidth="1"/>
    <col min="2" max="2" width="24" customWidth="1"/>
    <col min="3" max="3" width="21.6328125" customWidth="1"/>
    <col min="4" max="4" width="24.08984375" customWidth="1"/>
    <col min="5" max="5" width="22" customWidth="1"/>
  </cols>
  <sheetData>
    <row r="1" spans="1:9" ht="26" x14ac:dyDescent="0.6">
      <c r="A1" s="30" t="s">
        <v>7</v>
      </c>
      <c r="B1" s="30"/>
      <c r="C1" s="30"/>
    </row>
    <row r="2" spans="1:9" ht="15" thickBot="1" x14ac:dyDescent="0.4"/>
    <row r="3" spans="1:9" x14ac:dyDescent="0.35">
      <c r="A3" s="13" t="s">
        <v>22</v>
      </c>
      <c r="B3" s="11" t="s">
        <v>24</v>
      </c>
    </row>
    <row r="4" spans="1:9" ht="15" thickBot="1" x14ac:dyDescent="0.4">
      <c r="A4" s="14" t="s">
        <v>23</v>
      </c>
      <c r="B4" s="12">
        <f>VLOOKUP(B3,Table_0__2[#All],3,FALSE)</f>
        <v>7.8593999999999999</v>
      </c>
    </row>
    <row r="5" spans="1:9" x14ac:dyDescent="0.35">
      <c r="H5" s="28"/>
      <c r="I5" s="28"/>
    </row>
    <row r="6" spans="1:9" ht="15.5" x14ac:dyDescent="0.35">
      <c r="B6" s="1" t="s">
        <v>28</v>
      </c>
      <c r="C6" s="1" t="s">
        <v>32</v>
      </c>
      <c r="D6" s="1" t="s">
        <v>29</v>
      </c>
      <c r="E6" s="1" t="s">
        <v>30</v>
      </c>
      <c r="H6" s="21"/>
      <c r="I6" s="28"/>
    </row>
    <row r="7" spans="1:9" ht="15.5" x14ac:dyDescent="0.35">
      <c r="A7" s="1" t="s">
        <v>0</v>
      </c>
      <c r="B7" s="4">
        <f>8.3*1500</f>
        <v>12450.000000000002</v>
      </c>
      <c r="C7" s="4">
        <f>5.25*1500</f>
        <v>7875</v>
      </c>
      <c r="D7" s="7">
        <v>26670</v>
      </c>
      <c r="E7" s="15">
        <f>D7/$B$4</f>
        <v>3393.3888083059774</v>
      </c>
      <c r="H7" s="29"/>
      <c r="I7" s="28"/>
    </row>
    <row r="8" spans="1:9" ht="15.5" x14ac:dyDescent="0.35">
      <c r="A8" s="2" t="s">
        <v>1</v>
      </c>
      <c r="B8" s="5">
        <f>B7*0.05</f>
        <v>622.50000000000011</v>
      </c>
      <c r="C8" s="5">
        <f>C7*0.03</f>
        <v>236.25</v>
      </c>
      <c r="D8" s="8">
        <f>D7*0.03</f>
        <v>800.1</v>
      </c>
      <c r="E8" s="16">
        <f t="shared" ref="E8:E14" si="0">D8/$B$4</f>
        <v>101.80166424917932</v>
      </c>
      <c r="H8" s="29"/>
      <c r="I8" s="28"/>
    </row>
    <row r="9" spans="1:9" ht="15.5" x14ac:dyDescent="0.35">
      <c r="A9" s="1" t="s">
        <v>2</v>
      </c>
      <c r="B9" s="4">
        <f>B7-B8</f>
        <v>11827.500000000002</v>
      </c>
      <c r="C9" s="4">
        <f t="shared" ref="C9" si="1">C7-C8</f>
        <v>7638.75</v>
      </c>
      <c r="D9" s="7">
        <f>D7-D8</f>
        <v>25869.9</v>
      </c>
      <c r="E9" s="15">
        <f t="shared" si="0"/>
        <v>3291.5871440567985</v>
      </c>
      <c r="H9" s="29"/>
      <c r="I9" s="28"/>
    </row>
    <row r="10" spans="1:9" ht="15.5" x14ac:dyDescent="0.35">
      <c r="A10" s="2" t="s">
        <v>3</v>
      </c>
      <c r="B10" s="5">
        <f>B9*0.03</f>
        <v>354.82500000000005</v>
      </c>
      <c r="C10" s="5">
        <f>C9*0.015</f>
        <v>114.58125</v>
      </c>
      <c r="D10" s="8">
        <f>D9*0.02</f>
        <v>517.39800000000002</v>
      </c>
      <c r="E10" s="16">
        <f t="shared" si="0"/>
        <v>65.831742881135966</v>
      </c>
      <c r="H10" s="29"/>
      <c r="I10" s="28"/>
    </row>
    <row r="11" spans="1:9" ht="15.5" x14ac:dyDescent="0.35">
      <c r="A11" s="1" t="s">
        <v>4</v>
      </c>
      <c r="B11" s="4">
        <f>B9-B10</f>
        <v>11472.675000000001</v>
      </c>
      <c r="C11" s="4">
        <f t="shared" ref="C11" si="2">C9-C10</f>
        <v>7524.1687499999998</v>
      </c>
      <c r="D11" s="7">
        <f>D9-D10</f>
        <v>25352.502</v>
      </c>
      <c r="E11" s="15">
        <f t="shared" si="0"/>
        <v>3225.7554011756624</v>
      </c>
      <c r="H11" s="29"/>
      <c r="I11" s="28"/>
    </row>
    <row r="12" spans="1:9" ht="15.5" x14ac:dyDescent="0.35">
      <c r="A12" s="2" t="s">
        <v>5</v>
      </c>
      <c r="B12" s="5">
        <f>15*1</f>
        <v>15</v>
      </c>
      <c r="C12" s="5">
        <f>0.27*1500</f>
        <v>405</v>
      </c>
      <c r="D12" s="8">
        <v>16848</v>
      </c>
      <c r="E12" s="16">
        <f t="shared" si="0"/>
        <v>2143.675089701504</v>
      </c>
      <c r="H12" s="29"/>
      <c r="I12" s="28"/>
    </row>
    <row r="13" spans="1:9" ht="16" thickBot="1" x14ac:dyDescent="0.4">
      <c r="A13" s="3" t="s">
        <v>6</v>
      </c>
      <c r="B13" s="6">
        <f>B11+B12</f>
        <v>11487.675000000001</v>
      </c>
      <c r="C13" s="6">
        <f t="shared" ref="C13" si="3">C11+C12</f>
        <v>7929.1687499999998</v>
      </c>
      <c r="D13" s="9">
        <f>D11+D12</f>
        <v>42200.502</v>
      </c>
      <c r="E13" s="26">
        <f t="shared" si="0"/>
        <v>5369.4304908771664</v>
      </c>
      <c r="H13" s="22"/>
      <c r="I13" s="28"/>
    </row>
    <row r="14" spans="1:9" ht="16" thickTop="1" x14ac:dyDescent="0.35">
      <c r="A14" s="21" t="s">
        <v>27</v>
      </c>
      <c r="B14" s="22">
        <f>B13/1500</f>
        <v>7.6584500000000011</v>
      </c>
      <c r="C14" s="22">
        <f t="shared" ref="C14" si="4">C13/1500</f>
        <v>5.2861124999999998</v>
      </c>
      <c r="D14" s="23">
        <f>D13/1500</f>
        <v>28.133668</v>
      </c>
      <c r="E14" s="27">
        <f t="shared" si="0"/>
        <v>3.579620327251444</v>
      </c>
      <c r="H14" s="22"/>
      <c r="I14" s="28"/>
    </row>
    <row r="15" spans="1:9" ht="15.5" x14ac:dyDescent="0.35">
      <c r="A15" s="21"/>
      <c r="B15" s="22"/>
      <c r="C15" s="22"/>
      <c r="D15" s="23"/>
      <c r="E15" s="24"/>
      <c r="H15" s="22"/>
    </row>
    <row r="16" spans="1:9" ht="15" thickBot="1" x14ac:dyDescent="0.4"/>
    <row r="17" spans="1:4" ht="15.5" x14ac:dyDescent="0.35">
      <c r="A17" s="19" t="s">
        <v>26</v>
      </c>
      <c r="B17" s="17">
        <f>MIN(B13:E13)</f>
        <v>5369.4304908771664</v>
      </c>
      <c r="D17" s="25"/>
    </row>
    <row r="18" spans="1:4" ht="16" thickBot="1" x14ac:dyDescent="0.4">
      <c r="A18" s="20" t="s">
        <v>25</v>
      </c>
      <c r="B18" s="18" t="str">
        <f>IF(B17=B13,B6,IF(B17=C13,C6,IF(B17=E13,E6)))</f>
        <v>WELL FITTING (EUR)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d 7 b 7 8 7 4 - c a c c - 4 6 8 9 - b 6 b c - e f 4 5 c a e 9 3 e 1 c "   x m l n s = " h t t p : / / s c h e m a s . m i c r o s o f t . c o m / D a t a M a s h u p " > A A A A A J E E A A B Q S w M E F A A C A A g A S 4 v F U j E w 1 3 u k A A A A 9 Q A A A B I A H A B D b 2 5 m a W c v U G F j a 2 F n Z S 5 4 b W w g o h g A K K A U A A A A A A A A A A A A A A A A A A A A A A A A A A A A h Y 8 x D o I w G I W v Q r r T l u K g 5 K c M 6 i a J i Y l x b U q F R i i G F s v d H D y S V x C j q J v j + 9 4 3 v H e / 3 i A b m j q 4 q M 7 q 1 q Q o w h Q F y s i 2 0 K Z M U e + O 4 R x l H L Z C n k S p g l E 2 N h l s k a L K u X N C i P c e + x i 3 X U k Y p R E 5 5 J u d r F Q j 0 E f W / + V Q G + u E k Q p x 2 L / G c I Y X M Z 4 x h i m Q i U G u z b d n 4 9 x n + w N h 2 d e u 7 x Q v V L h a A 5 k i k P c F / g B Q S w M E F A A C A A g A S 4 v F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u L x V K N 4 0 h 3 i w E A A N U F A A A T A B w A R m 9 y b X V s Y X M v U 2 V j d G l v b j E u b S C i G A A o o B Q A A A A A A A A A A A A A A A A A A A A A A A A A A A D t U 0 1 P w k A Q v Z P w H y b l 0 i a l B b x J O B h E Q j R + U I w H Y 8 x i B 9 q w 3 S W 7 U 1 E J / 8 a f 4 Y 0 / 5 g I C S i v e P B h 7 6 W T e 7 r 5 5 L 2 8 0 P l A s B Q S r f 7 V e L B Q L O m I K Q y h Z P d b n C B U L G s C R i g U w 3 1 W K 3 D Q b c I N 9 7 5 I N 0 V 4 U T S k I B W n b i o j G + t D 3 J 5 O J 9 y I 5 9 0 L 0 g 5 i w z W W f c e 2 f S J V o / z R V O k g f I l x W u C z v F 1 D K m b r v i J h i x r 2 I E m 4 5 j r t i P m b E K o Z 4 N c G 0 M r t d d O 4 + 0 J L V x v m r C F E R K u g 9 j x d T L w V 4 P c W E H p j H m 5 K n i T A Y a n v 5 m j u d W m d M h J Y L Z L p A + E Q z F 6 Z W J 7 g o H / F x x M o 1 a M o Q M w e q 0 L r u Q m P d F 2 n S R 7 V z 9 S D / a n v + x i k e j j C m D H Y k E l S j V A x R f M F m z k Z m S 9 A A l b E b g j H j x v W t 0 C 4 m 8 h F X K r W d d c T d J d / h y 8 r + x H u O K T B z U K p Q Y D 6 7 g V B t 6 b O T u h u 7 8 2 z a m D p z i o V Y / E S c m 1 W w a 8 5 / X v 9 O X n 8 h k X l J X K d 0 a 9 u + z d m n t v q 9 3 O / m 3 7 + m X 5 c j h 6 / + D l B L A Q I t A B Q A A g A I A E u L x V I x M N d 7 p A A A A P U A A A A S A A A A A A A A A A A A A A A A A A A A A A B D b 2 5 m a W c v U G F j a 2 F n Z S 5 4 b W x Q S w E C L Q A U A A I A C A B L i 8 V S D 8 r p q 6 Q A A A D p A A A A E w A A A A A A A A A A A A A A A A D w A A A A W 0 N v b n R l b n R f V H l w Z X N d L n h t b F B L A Q I t A B Q A A g A I A E u L x V K N 4 0 h 3 i w E A A N U F A A A T A A A A A A A A A A A A A A A A A O E B A A B G b 3 J t d W x h c y 9 T Z W N 0 a W 9 u M S 5 t U E s F B g A A A A A D A A M A w g A A A L k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w V A A A A A A A A a h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J T I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A z V D A 4 O j I 0 O j I 4 L j M 3 N D g x N z V a I i A v P j x F b n R y e S B U e X B l P S J G a W x s Q 2 9 s d W 1 u V H l w Z X M i I F Z h b H V l P S J z Q m d Z R i I g L z 4 8 R W 5 0 c n k g V H l w Z T 0 i R m l s b E N v b H V t b k 5 h b W V z I i B W Y W x 1 Z T 0 i c 1 s m c X V v d D t M Y W 5 k J n F 1 b 3 Q 7 L C Z x d W 9 0 O 0 l T T y 1 B b H B o Y S 0 z I E N v Z G U m c X V v d D s s J n F 1 b 3 Q 7 M S B F V V I g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V 8 w X 1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S V N P L U F s c G h h L T M g Q 2 9 k Z S Z x d W 9 0 O y w m c X V v d D t M Y W 5 k J n F 1 b 3 Q 7 L C Z x d W 9 0 O z E g R V V S I D 0 m c X V v d D t d I i A v P j x F b n R y e S B U e X B l P S J G a W x s Q 2 9 s d W 1 u V H l w Z X M i I F Z h b H V l P S J z Q m d Z R i I g L z 4 8 R W 5 0 c n k g V H l w Z T 0 i R m l s b E x h c 3 R V c G R h d G V k I i B W Y W x 1 Z T 0 i Z D I w M j E t M D Y t M D V U M T U 6 M j Y 6 M j I u N z Q 1 M j E 1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i I C 8 + P E V u d H J 5 I F R 5 c G U 9 I k F k Z G V k V G 9 E Y X R h T W 9 k Z W w i I F Z h b H V l P S J s M C I g L z 4 8 R W 5 0 c n k g V H l w Z T 0 i U X V l c n l J R C I g V m F s d W U 9 I n M 1 Z G Z h M G Y 3 Z i 0 x M z U 4 L T Q 4 M D I t Y T U z O S 1 i Z D k 3 Z G V i N G Y y Y z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+ z 9 n a U N 8 j T 4 Z 1 d X N D k O y H A A A A A A I A A A A A A B B m A A A A A Q A A I A A A A P 4 Z C D 8 q 4 p T Y A + L W C g x e 8 m v E B v g O n y M F n E T B y X p D f 4 B W A A A A A A 6 A A A A A A g A A I A A A A N 3 B i n u K A X O b R U a 2 X j 5 O c G x X q R Y o Z 5 f k R k l j i z / V f 7 O J U A A A A K M b Q p P 9 h X Y P y 7 H w / z y q X e U y k T F o n X F 2 j U A T 6 F K Q M l q N 0 n a m J a w i 7 H j P g j A M W d x 2 b E I m 8 F A E q n D 4 K j U s u d B m N w P L 3 E c i W X Z E v D d s I K R K n Y u t Q A A A A M a I 1 9 n 5 F u e Q / 3 N Q b 0 7 W g q s v o + v A 9 6 r P W 7 X N l g c S a A J 2 q Y 3 D 4 W S o 0 5 1 H p 1 T P W h C k x F s w T x X O V Y T 4 r x G W x + M n 9 e 4 = < / D a t a M a s h u p > 
</file>

<file path=customXml/itemProps1.xml><?xml version="1.0" encoding="utf-8"?>
<ds:datastoreItem xmlns:ds="http://schemas.openxmlformats.org/officeDocument/2006/customXml" ds:itemID="{02EB8A7C-9CDD-482F-B0E6-67BED6CF1B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Währungstabelle</vt:lpstr>
      <vt:lpstr>quantitativer Angebotsvergleich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Dangelmaier</dc:creator>
  <cp:lastModifiedBy>Maria Dangelmaier</cp:lastModifiedBy>
  <dcterms:created xsi:type="dcterms:W3CDTF">2021-06-01T12:01:32Z</dcterms:created>
  <dcterms:modified xsi:type="dcterms:W3CDTF">2021-09-27T18:29:50Z</dcterms:modified>
</cp:coreProperties>
</file>